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9555" windowHeight="6090" tabRatio="739"/>
  </bookViews>
  <sheets>
    <sheet name="Resultatlista" sheetId="11" r:id="rId1"/>
  </sheets>
  <definedNames>
    <definedName name="_xlnm._FilterDatabase" localSheetId="0" hidden="1">Resultatlista!$A$1:$M$59</definedName>
    <definedName name="_xlnm.Print_Area" localSheetId="0">Resultatlista!$A$1:$R$59</definedName>
  </definedNames>
  <calcPr calcId="145621"/>
</workbook>
</file>

<file path=xl/calcChain.xml><?xml version="1.0" encoding="utf-8"?>
<calcChain xmlns="http://schemas.openxmlformats.org/spreadsheetml/2006/main">
  <c r="I52" i="11" l="1"/>
  <c r="H14" i="11"/>
  <c r="H34" i="11"/>
  <c r="I34" i="11"/>
  <c r="I33" i="11"/>
  <c r="I32" i="11"/>
  <c r="I31" i="11"/>
  <c r="I30" i="11"/>
  <c r="I54" i="11"/>
  <c r="I53" i="11"/>
  <c r="I51" i="11"/>
  <c r="I50" i="11"/>
  <c r="H44" i="11"/>
  <c r="H43" i="11"/>
  <c r="H42" i="11"/>
  <c r="H41" i="11"/>
  <c r="H40" i="11"/>
  <c r="H24" i="11"/>
  <c r="H23" i="11"/>
  <c r="H22" i="11"/>
  <c r="H21" i="11"/>
  <c r="I15" i="11"/>
  <c r="I14" i="11"/>
  <c r="I13" i="11"/>
  <c r="I12" i="11"/>
  <c r="H6" i="11"/>
  <c r="H5" i="11"/>
  <c r="H4" i="11"/>
  <c r="H3" i="11"/>
  <c r="H2" i="11"/>
  <c r="H49" i="11"/>
  <c r="H48" i="11"/>
  <c r="H47" i="11"/>
  <c r="H46" i="11"/>
  <c r="H45" i="11"/>
  <c r="I39" i="11"/>
  <c r="I38" i="11"/>
  <c r="I37" i="11"/>
  <c r="I36" i="11"/>
  <c r="I35" i="11"/>
  <c r="I59" i="11"/>
  <c r="I58" i="11"/>
  <c r="I57" i="11"/>
  <c r="I56" i="11"/>
  <c r="I55" i="11"/>
  <c r="H29" i="11"/>
  <c r="H28" i="11"/>
  <c r="H27" i="11"/>
  <c r="H26" i="11"/>
  <c r="H25" i="11"/>
  <c r="H11" i="11"/>
  <c r="H10" i="11"/>
  <c r="H9" i="11"/>
  <c r="H8" i="11"/>
  <c r="H7" i="11"/>
  <c r="I20" i="11"/>
  <c r="I19" i="11"/>
  <c r="I18" i="11"/>
  <c r="I17" i="11"/>
  <c r="I16" i="11"/>
  <c r="I44" i="11"/>
  <c r="I43" i="11"/>
  <c r="I42" i="11"/>
  <c r="I41" i="11"/>
  <c r="I40" i="11"/>
  <c r="H54" i="11"/>
  <c r="H53" i="11"/>
  <c r="H52" i="11"/>
  <c r="H51" i="11"/>
  <c r="H50" i="11"/>
  <c r="I24" i="11"/>
  <c r="I23" i="11"/>
  <c r="I22" i="11"/>
  <c r="I21" i="11"/>
  <c r="H33" i="11"/>
  <c r="H32" i="11"/>
  <c r="H31" i="11"/>
  <c r="H30" i="11"/>
  <c r="H15" i="11"/>
  <c r="H13" i="11"/>
  <c r="H12" i="11"/>
  <c r="I6" i="11"/>
  <c r="I5" i="11"/>
  <c r="I4" i="11"/>
  <c r="I3" i="11"/>
  <c r="I2" i="11"/>
  <c r="H59" i="11"/>
  <c r="H56" i="11"/>
  <c r="H55" i="11"/>
  <c r="I48" i="11"/>
  <c r="I47" i="11"/>
  <c r="I46" i="11"/>
  <c r="I45" i="11"/>
  <c r="H38" i="11"/>
  <c r="H36" i="11"/>
  <c r="H35" i="11"/>
  <c r="K55" i="11" l="1"/>
  <c r="K56" i="11"/>
  <c r="K57" i="11"/>
  <c r="K58" i="11"/>
  <c r="K59" i="11"/>
  <c r="J55" i="11"/>
  <c r="J56" i="11"/>
  <c r="J57" i="11"/>
  <c r="J58" i="11"/>
  <c r="J59" i="11"/>
  <c r="G55" i="11"/>
  <c r="G56" i="11"/>
  <c r="G57" i="11"/>
  <c r="G58" i="11"/>
  <c r="G59" i="11"/>
  <c r="K50" i="11" l="1"/>
  <c r="K51" i="11"/>
  <c r="K52" i="11"/>
  <c r="K53" i="11"/>
  <c r="K54" i="11"/>
  <c r="J50" i="11"/>
  <c r="J51" i="11"/>
  <c r="J52" i="11"/>
  <c r="J53" i="11"/>
  <c r="J54" i="11"/>
  <c r="G50" i="11"/>
  <c r="G51" i="11"/>
  <c r="G52" i="11"/>
  <c r="G53" i="11"/>
  <c r="G54" i="11"/>
  <c r="J3" i="11" l="1"/>
  <c r="J4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G3" i="1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2" i="11"/>
  <c r="K4" i="11"/>
  <c r="K3" i="1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J2" i="11" l="1"/>
  <c r="K2" i="11"/>
</calcChain>
</file>

<file path=xl/sharedStrings.xml><?xml version="1.0" encoding="utf-8"?>
<sst xmlns="http://schemas.openxmlformats.org/spreadsheetml/2006/main" count="201" uniqueCount="117">
  <si>
    <t>Namn</t>
  </si>
  <si>
    <t>Klass</t>
  </si>
  <si>
    <t>Skillingaryds Jaktvårdsförening</t>
  </si>
  <si>
    <t>Michael Roos</t>
  </si>
  <si>
    <t>Karlstad JSK</t>
  </si>
  <si>
    <t>Jan Ekberg</t>
  </si>
  <si>
    <t>Trollhättan</t>
  </si>
  <si>
    <t>Startnr:</t>
  </si>
  <si>
    <t>Christian Andreasson</t>
  </si>
  <si>
    <t>Pia Österberg</t>
  </si>
  <si>
    <t>Klubb/Län</t>
  </si>
  <si>
    <t>Älg</t>
  </si>
  <si>
    <t>Sporting</t>
  </si>
  <si>
    <t>Rådjur</t>
  </si>
  <si>
    <t>Trap</t>
  </si>
  <si>
    <t>Bertil Kainulainen</t>
  </si>
  <si>
    <t>Borlänge</t>
  </si>
  <si>
    <t>Glaskogens JSK</t>
  </si>
  <si>
    <t>Karl Sabel</t>
  </si>
  <si>
    <t>Hookortens Jaktvårdsförening</t>
  </si>
  <si>
    <t>Junior</t>
  </si>
  <si>
    <t>Uppsala</t>
  </si>
  <si>
    <t>Niklas Bergström</t>
  </si>
  <si>
    <t>Andreas Bergström</t>
  </si>
  <si>
    <t>Jonny Karlsson</t>
  </si>
  <si>
    <t>Malin Karlsson</t>
  </si>
  <si>
    <t>Svante Jonsson</t>
  </si>
  <si>
    <t>Tranås</t>
  </si>
  <si>
    <t>Christoffer Jarl</t>
  </si>
  <si>
    <t>Eksjönejdens JVF</t>
  </si>
  <si>
    <t>Emil Olofsson</t>
  </si>
  <si>
    <t>Niclas Olofsson</t>
  </si>
  <si>
    <t>Pierre Håkansson</t>
  </si>
  <si>
    <t>Emil Håkansson</t>
  </si>
  <si>
    <t>Tony Åström</t>
  </si>
  <si>
    <t>Östersunds JSK</t>
  </si>
  <si>
    <t>Bengt Åström</t>
  </si>
  <si>
    <t>Källarne</t>
  </si>
  <si>
    <t>Tomas Österberg</t>
  </si>
  <si>
    <t>Summa Kula</t>
  </si>
  <si>
    <t>Summa Hagel</t>
  </si>
  <si>
    <t>Summa Totalt</t>
  </si>
  <si>
    <t>Anton Andreasson</t>
  </si>
  <si>
    <t>Jonas Lööv</t>
  </si>
  <si>
    <t>Kil</t>
  </si>
  <si>
    <t>Lars Björk</t>
  </si>
  <si>
    <t>Västerås</t>
  </si>
  <si>
    <t>Jan-Erik Ingman</t>
  </si>
  <si>
    <t>Tomas Lundkvist</t>
  </si>
  <si>
    <t>Stefan Frykstedt</t>
  </si>
  <si>
    <t>Malung</t>
  </si>
  <si>
    <t>Tommy Brunzell</t>
  </si>
  <si>
    <t>Vansbro Jakt &amp; Sportskytteklubb</t>
  </si>
  <si>
    <t>Tomas Martinsson</t>
  </si>
  <si>
    <t>Lima Jaktskytteklubb</t>
  </si>
  <si>
    <t>Mattias Eriksson</t>
  </si>
  <si>
    <t>Dan Limberg</t>
  </si>
  <si>
    <t>Pontus Turgren</t>
  </si>
  <si>
    <t>Linus Mellgren</t>
  </si>
  <si>
    <t>Mats Larsson</t>
  </si>
  <si>
    <t>Conny Melin</t>
  </si>
  <si>
    <t>Leif Martinsson</t>
  </si>
  <si>
    <t>Per-Erik Klefborg</t>
  </si>
  <si>
    <t>Åtvidaberg</t>
  </si>
  <si>
    <t>Oldb.</t>
  </si>
  <si>
    <t>Östersund JSK</t>
  </si>
  <si>
    <t>Vet.</t>
  </si>
  <si>
    <t>Haninge</t>
  </si>
  <si>
    <t>Rimforsa</t>
  </si>
  <si>
    <t>Dam</t>
  </si>
  <si>
    <t>Arvika</t>
  </si>
  <si>
    <t xml:space="preserve">Henrik Magnusson </t>
  </si>
  <si>
    <t>Markus Pollack</t>
  </si>
  <si>
    <t>N.Trap</t>
  </si>
  <si>
    <t>Lag 1</t>
  </si>
  <si>
    <t>Lag 2</t>
  </si>
  <si>
    <t>Lag 3</t>
  </si>
  <si>
    <t>Lag 4</t>
  </si>
  <si>
    <t>Lag 5</t>
  </si>
  <si>
    <t>Lag 6</t>
  </si>
  <si>
    <t>Lag 7</t>
  </si>
  <si>
    <t>Lag 8</t>
  </si>
  <si>
    <t>Lag 9</t>
  </si>
  <si>
    <t xml:space="preserve"> Lag 10</t>
  </si>
  <si>
    <t>Insats</t>
  </si>
  <si>
    <t>Ronnie Skata</t>
  </si>
  <si>
    <t>Jerker Ljungberg</t>
  </si>
  <si>
    <t>Eda</t>
  </si>
  <si>
    <t>Leif Nordh</t>
  </si>
  <si>
    <t>Lidköpings JSK</t>
  </si>
  <si>
    <t>Vörå</t>
  </si>
  <si>
    <t>Bernard Raimondo</t>
  </si>
  <si>
    <t>Lag 11</t>
  </si>
  <si>
    <t>Pontus Thuresson</t>
  </si>
  <si>
    <t>Åtvids JSK</t>
  </si>
  <si>
    <t>Kenneth Thuresson</t>
  </si>
  <si>
    <t>Andre Strandberg</t>
  </si>
  <si>
    <t>Kent Larsson</t>
  </si>
  <si>
    <t>Svegeråsens JSK</t>
  </si>
  <si>
    <t>Joel Nyberg</t>
  </si>
  <si>
    <t>Jan Karlsson</t>
  </si>
  <si>
    <t>Lag 12</t>
  </si>
  <si>
    <t>Kari Rouhiainen</t>
  </si>
  <si>
    <t>Trolhättan</t>
  </si>
  <si>
    <t>Erica Jansson</t>
  </si>
  <si>
    <t>David Sandelin</t>
  </si>
  <si>
    <t>Henrik Jansson</t>
  </si>
  <si>
    <t>Karl-Johan Brindbergs</t>
  </si>
  <si>
    <t>Hjo</t>
  </si>
  <si>
    <t>Lennart Jakobsson</t>
  </si>
  <si>
    <t>Västra Götaland Västra</t>
  </si>
  <si>
    <t>Erik Nyholm</t>
  </si>
  <si>
    <t>Torup Drängsered</t>
  </si>
  <si>
    <t>Carl-Gunnar Gustavsson</t>
  </si>
  <si>
    <t>Emma Petterson (1:a kula)</t>
  </si>
  <si>
    <t>Caroline Karlsson (2:a kula)</t>
  </si>
  <si>
    <t>Sven-Åke Draxten (3:a kula)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</si>
</sst>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4" xfId="0" applyBorder="1"/>
    <xf numFmtId="0" fontId="2" fillId="0" borderId="0" xfId="0" applyFont="1" applyBorder="1" applyAlignment="1">
      <alignment horizontal="center"/>
    </xf>
    <xf numFmtId="20" fontId="0" fillId="0" borderId="0" xfId="0" applyNumberFormat="1" applyBorder="1" applyAlignment="1">
      <alignment horizontal="center" vertical="center"/>
    </xf>
    <xf numFmtId="20" fontId="0" fillId="0" borderId="5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3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1" fillId="0" borderId="2" xfId="0" applyFont="1" applyBorder="1" applyAlignment="1">
      <alignment horizontal="center"/>
    </xf>
    <xf numFmtId="0" fontId="0" fillId="0" borderId="8" xfId="0" applyBorder="1"/>
    <xf numFmtId="20" fontId="0" fillId="0" borderId="8" xfId="0" applyNumberFormat="1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20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R77"/>
  <sheetViews>
    <sheetView tabSelected="1" view="pageBreakPreview" zoomScale="70" zoomScaleNormal="80" zoomScaleSheetLayoutView="70" workbookViewId="0">
      <pane ySplit="1" topLeftCell="A2" activePane="bottomLeft" state="frozen"/>
      <selection pane="bottomLeft" activeCell="C6" sqref="C6"/>
    </sheetView>
  </sheetViews>
  <sheetFormatPr defaultRowHeight="15" x14ac:dyDescent="0.25"/>
  <cols>
    <col min="1" max="1" width="8.5703125" customWidth="1"/>
    <col min="2" max="2" width="12.7109375" customWidth="1"/>
    <col min="3" max="3" width="33" customWidth="1"/>
    <col min="4" max="4" width="32.7109375" customWidth="1"/>
    <col min="5" max="6" width="15.5703125" customWidth="1"/>
    <col min="7" max="7" width="20.5703125" style="28" customWidth="1"/>
    <col min="8" max="9" width="15.5703125" customWidth="1"/>
    <col min="10" max="10" width="20.5703125" style="28" customWidth="1"/>
    <col min="11" max="11" width="23.7109375" customWidth="1"/>
    <col min="12" max="12" width="9.140625" customWidth="1"/>
    <col min="13" max="13" width="8.28515625" customWidth="1"/>
    <col min="14" max="14" width="9.140625" hidden="1" customWidth="1"/>
    <col min="15" max="18" width="13.85546875" hidden="1" customWidth="1"/>
  </cols>
  <sheetData>
    <row r="1" spans="1:18" ht="33.75" customHeight="1" thickBot="1" x14ac:dyDescent="0.4">
      <c r="A1" s="1"/>
      <c r="B1" s="24" t="s">
        <v>7</v>
      </c>
      <c r="C1" s="24" t="s">
        <v>0</v>
      </c>
      <c r="D1" s="25" t="s">
        <v>10</v>
      </c>
      <c r="E1" s="25" t="s">
        <v>11</v>
      </c>
      <c r="F1" s="25" t="s">
        <v>13</v>
      </c>
      <c r="G1" s="27" t="s">
        <v>39</v>
      </c>
      <c r="H1" s="25" t="s">
        <v>12</v>
      </c>
      <c r="I1" s="25" t="s">
        <v>14</v>
      </c>
      <c r="J1" s="27" t="s">
        <v>40</v>
      </c>
      <c r="K1" s="25" t="s">
        <v>41</v>
      </c>
      <c r="L1" s="24"/>
      <c r="M1" s="25" t="s">
        <v>1</v>
      </c>
      <c r="N1" s="14"/>
      <c r="O1" s="13" t="s">
        <v>11</v>
      </c>
      <c r="P1" s="13" t="s">
        <v>73</v>
      </c>
      <c r="Q1" s="13" t="s">
        <v>13</v>
      </c>
      <c r="R1" s="15" t="s">
        <v>12</v>
      </c>
    </row>
    <row r="2" spans="1:18" ht="21.75" customHeight="1" x14ac:dyDescent="0.25">
      <c r="A2" s="4" t="s">
        <v>74</v>
      </c>
      <c r="B2" s="1">
        <v>1</v>
      </c>
      <c r="C2" s="1" t="s">
        <v>36</v>
      </c>
      <c r="D2" s="1" t="s">
        <v>65</v>
      </c>
      <c r="E2" s="8">
        <v>74</v>
      </c>
      <c r="F2" s="8">
        <v>76</v>
      </c>
      <c r="G2" s="23">
        <f t="shared" ref="G2:G33" si="0">SUM(E2:F2)</f>
        <v>150</v>
      </c>
      <c r="H2" s="8">
        <f>4*19</f>
        <v>76</v>
      </c>
      <c r="I2" s="8">
        <f>4*19</f>
        <v>76</v>
      </c>
      <c r="J2" s="23">
        <f t="shared" ref="J2:J33" si="1">SUM(H2:I2)</f>
        <v>152</v>
      </c>
      <c r="K2" s="8">
        <f t="shared" ref="K2:K33" si="2">SUM(E2:F2,H2:I2)</f>
        <v>302</v>
      </c>
      <c r="L2" s="1"/>
      <c r="M2" s="5" t="s">
        <v>64</v>
      </c>
      <c r="N2" s="1"/>
      <c r="O2" s="6">
        <v>0.375</v>
      </c>
      <c r="P2" s="6">
        <v>0.4375</v>
      </c>
      <c r="Q2" s="6">
        <v>0.5</v>
      </c>
      <c r="R2" s="7">
        <v>0.5625</v>
      </c>
    </row>
    <row r="3" spans="1:18" ht="21.75" customHeight="1" x14ac:dyDescent="0.25">
      <c r="A3" s="4"/>
      <c r="B3" s="1">
        <v>2</v>
      </c>
      <c r="C3" s="1" t="s">
        <v>61</v>
      </c>
      <c r="D3" s="1" t="s">
        <v>50</v>
      </c>
      <c r="E3" s="8">
        <v>84</v>
      </c>
      <c r="F3" s="8">
        <v>87</v>
      </c>
      <c r="G3" s="23">
        <f t="shared" si="0"/>
        <v>171</v>
      </c>
      <c r="H3" s="8">
        <f>4*16</f>
        <v>64</v>
      </c>
      <c r="I3" s="8">
        <f>4*17</f>
        <v>68</v>
      </c>
      <c r="J3" s="23">
        <f t="shared" si="1"/>
        <v>132</v>
      </c>
      <c r="K3" s="8">
        <f t="shared" si="2"/>
        <v>303</v>
      </c>
      <c r="L3" s="1"/>
      <c r="M3" s="5" t="s">
        <v>66</v>
      </c>
      <c r="N3" s="1"/>
      <c r="O3" s="8"/>
      <c r="P3" s="8"/>
      <c r="Q3" s="8"/>
      <c r="R3" s="9"/>
    </row>
    <row r="4" spans="1:18" ht="21.75" customHeight="1" x14ac:dyDescent="0.25">
      <c r="A4" s="4"/>
      <c r="B4" s="1">
        <v>3</v>
      </c>
      <c r="C4" s="1" t="s">
        <v>28</v>
      </c>
      <c r="D4" s="1" t="s">
        <v>29</v>
      </c>
      <c r="E4" s="8">
        <v>73</v>
      </c>
      <c r="F4" s="8">
        <v>85</v>
      </c>
      <c r="G4" s="23">
        <f t="shared" si="0"/>
        <v>158</v>
      </c>
      <c r="H4" s="8">
        <f>4*20</f>
        <v>80</v>
      </c>
      <c r="I4" s="8">
        <f>4*14</f>
        <v>56</v>
      </c>
      <c r="J4" s="23">
        <f t="shared" si="1"/>
        <v>136</v>
      </c>
      <c r="K4" s="8">
        <f t="shared" si="2"/>
        <v>294</v>
      </c>
      <c r="L4" s="1"/>
      <c r="M4" s="5" t="s">
        <v>20</v>
      </c>
      <c r="N4" s="1"/>
      <c r="O4" s="8"/>
      <c r="P4" s="8"/>
      <c r="Q4" s="8"/>
      <c r="R4" s="9"/>
    </row>
    <row r="5" spans="1:18" ht="21.75" customHeight="1" x14ac:dyDescent="0.25">
      <c r="A5" s="4"/>
      <c r="B5" s="1">
        <v>4</v>
      </c>
      <c r="C5" s="1" t="s">
        <v>56</v>
      </c>
      <c r="D5" s="1" t="s">
        <v>54</v>
      </c>
      <c r="E5" s="8">
        <v>70</v>
      </c>
      <c r="F5" s="8">
        <v>66</v>
      </c>
      <c r="G5" s="23">
        <f t="shared" si="0"/>
        <v>136</v>
      </c>
      <c r="H5" s="8">
        <f>4*15</f>
        <v>60</v>
      </c>
      <c r="I5" s="8">
        <f>4*19</f>
        <v>76</v>
      </c>
      <c r="J5" s="23">
        <f t="shared" si="1"/>
        <v>136</v>
      </c>
      <c r="K5" s="8">
        <f t="shared" si="2"/>
        <v>272</v>
      </c>
      <c r="L5" s="1"/>
      <c r="M5" s="5" t="s">
        <v>84</v>
      </c>
      <c r="N5" s="1"/>
      <c r="O5" s="8"/>
      <c r="P5" s="8"/>
      <c r="Q5" s="8"/>
      <c r="R5" s="9"/>
    </row>
    <row r="6" spans="1:18" ht="21.75" customHeight="1" x14ac:dyDescent="0.25">
      <c r="A6" s="18"/>
      <c r="B6" s="1">
        <v>5</v>
      </c>
      <c r="C6" s="1" t="s">
        <v>88</v>
      </c>
      <c r="D6" s="1" t="s">
        <v>112</v>
      </c>
      <c r="E6" s="8">
        <v>71</v>
      </c>
      <c r="F6" s="8">
        <v>82</v>
      </c>
      <c r="G6" s="23">
        <f t="shared" si="0"/>
        <v>153</v>
      </c>
      <c r="H6" s="8">
        <f>4*17</f>
        <v>68</v>
      </c>
      <c r="I6" s="8">
        <f>4*15</f>
        <v>60</v>
      </c>
      <c r="J6" s="23">
        <f t="shared" si="1"/>
        <v>128</v>
      </c>
      <c r="K6" s="8">
        <f t="shared" si="2"/>
        <v>281</v>
      </c>
      <c r="L6" s="1"/>
      <c r="M6" s="5" t="s">
        <v>66</v>
      </c>
      <c r="N6" s="18"/>
      <c r="O6" s="19"/>
      <c r="P6" s="19"/>
      <c r="Q6" s="19"/>
      <c r="R6" s="21"/>
    </row>
    <row r="7" spans="1:18" ht="21.75" customHeight="1" x14ac:dyDescent="0.25">
      <c r="A7" s="4" t="s">
        <v>75</v>
      </c>
      <c r="B7" s="1">
        <v>6</v>
      </c>
      <c r="C7" s="1" t="s">
        <v>33</v>
      </c>
      <c r="D7" s="1" t="s">
        <v>67</v>
      </c>
      <c r="E7" s="8">
        <v>85</v>
      </c>
      <c r="F7" s="8">
        <v>97</v>
      </c>
      <c r="G7" s="23">
        <f t="shared" si="0"/>
        <v>182</v>
      </c>
      <c r="H7" s="8">
        <f>4*24</f>
        <v>96</v>
      </c>
      <c r="I7" s="8">
        <v>88</v>
      </c>
      <c r="J7" s="23">
        <f t="shared" si="1"/>
        <v>184</v>
      </c>
      <c r="K7" s="8">
        <f t="shared" si="2"/>
        <v>366</v>
      </c>
      <c r="L7" s="1"/>
      <c r="M7" s="5" t="s">
        <v>84</v>
      </c>
      <c r="N7" s="16"/>
      <c r="O7" s="17">
        <v>0.5625</v>
      </c>
      <c r="P7" s="17">
        <v>0.375</v>
      </c>
      <c r="Q7" s="17">
        <v>0.4375</v>
      </c>
      <c r="R7" s="20">
        <v>0.5</v>
      </c>
    </row>
    <row r="8" spans="1:18" ht="21.75" customHeight="1" x14ac:dyDescent="0.25">
      <c r="A8" s="4"/>
      <c r="B8" s="1">
        <v>7</v>
      </c>
      <c r="C8" s="1" t="s">
        <v>25</v>
      </c>
      <c r="D8" s="1" t="s">
        <v>68</v>
      </c>
      <c r="E8" s="8">
        <v>82</v>
      </c>
      <c r="F8" s="8">
        <v>35</v>
      </c>
      <c r="G8" s="23">
        <f t="shared" si="0"/>
        <v>117</v>
      </c>
      <c r="H8" s="8">
        <f>4*11</f>
        <v>44</v>
      </c>
      <c r="I8" s="8">
        <v>68</v>
      </c>
      <c r="J8" s="23">
        <f t="shared" si="1"/>
        <v>112</v>
      </c>
      <c r="K8" s="8">
        <f t="shared" si="2"/>
        <v>229</v>
      </c>
      <c r="L8" s="1"/>
      <c r="M8" s="5" t="s">
        <v>69</v>
      </c>
      <c r="N8" s="1"/>
      <c r="O8" s="8"/>
      <c r="P8" s="8"/>
      <c r="Q8" s="8"/>
      <c r="R8" s="9"/>
    </row>
    <row r="9" spans="1:18" ht="21.75" customHeight="1" x14ac:dyDescent="0.25">
      <c r="A9" s="4"/>
      <c r="B9" s="1">
        <v>8</v>
      </c>
      <c r="C9" s="1" t="s">
        <v>3</v>
      </c>
      <c r="D9" s="1" t="s">
        <v>4</v>
      </c>
      <c r="E9" s="8">
        <v>89</v>
      </c>
      <c r="F9" s="8">
        <v>89</v>
      </c>
      <c r="G9" s="23">
        <f t="shared" si="0"/>
        <v>178</v>
      </c>
      <c r="H9" s="8">
        <f>4*19</f>
        <v>76</v>
      </c>
      <c r="I9" s="8">
        <v>88</v>
      </c>
      <c r="J9" s="23">
        <f t="shared" si="1"/>
        <v>164</v>
      </c>
      <c r="K9" s="8">
        <f t="shared" si="2"/>
        <v>342</v>
      </c>
      <c r="L9" s="1"/>
      <c r="M9" s="5" t="s">
        <v>84</v>
      </c>
      <c r="N9" s="1"/>
      <c r="O9" s="8"/>
      <c r="P9" s="8"/>
      <c r="Q9" s="8"/>
      <c r="R9" s="9"/>
    </row>
    <row r="10" spans="1:18" ht="21.75" customHeight="1" x14ac:dyDescent="0.25">
      <c r="A10" s="4"/>
      <c r="B10" s="1">
        <v>9</v>
      </c>
      <c r="C10" s="1" t="s">
        <v>60</v>
      </c>
      <c r="D10" s="1" t="s">
        <v>50</v>
      </c>
      <c r="E10" s="8">
        <v>69</v>
      </c>
      <c r="F10" s="8">
        <v>95</v>
      </c>
      <c r="G10" s="23">
        <f t="shared" si="0"/>
        <v>164</v>
      </c>
      <c r="H10" s="8">
        <f>4*19</f>
        <v>76</v>
      </c>
      <c r="I10" s="23">
        <v>68</v>
      </c>
      <c r="J10" s="23">
        <f t="shared" si="1"/>
        <v>144</v>
      </c>
      <c r="K10" s="8">
        <f t="shared" si="2"/>
        <v>308</v>
      </c>
      <c r="L10" s="1"/>
      <c r="M10" s="5" t="s">
        <v>64</v>
      </c>
      <c r="N10" s="1"/>
      <c r="O10" s="8"/>
      <c r="P10" s="8"/>
      <c r="Q10" s="8"/>
      <c r="R10" s="9"/>
    </row>
    <row r="11" spans="1:18" ht="21.75" customHeight="1" x14ac:dyDescent="0.25">
      <c r="A11" s="18"/>
      <c r="B11" s="1">
        <v>10</v>
      </c>
      <c r="C11" s="1" t="s">
        <v>91</v>
      </c>
      <c r="D11" s="1" t="s">
        <v>89</v>
      </c>
      <c r="E11" s="8">
        <v>86</v>
      </c>
      <c r="F11" s="8">
        <v>91</v>
      </c>
      <c r="G11" s="23">
        <f t="shared" si="0"/>
        <v>177</v>
      </c>
      <c r="H11" s="8">
        <f>4*23</f>
        <v>92</v>
      </c>
      <c r="I11" s="8">
        <v>80</v>
      </c>
      <c r="J11" s="23">
        <f t="shared" si="1"/>
        <v>172</v>
      </c>
      <c r="K11" s="8">
        <f t="shared" si="2"/>
        <v>349</v>
      </c>
      <c r="L11" s="1"/>
      <c r="M11" s="5" t="s">
        <v>64</v>
      </c>
      <c r="N11" s="18"/>
      <c r="O11" s="19"/>
      <c r="P11" s="19"/>
      <c r="Q11" s="19"/>
      <c r="R11" s="21"/>
    </row>
    <row r="12" spans="1:18" ht="21.75" customHeight="1" x14ac:dyDescent="0.25">
      <c r="A12" s="4" t="s">
        <v>76</v>
      </c>
      <c r="B12" s="1">
        <v>11</v>
      </c>
      <c r="C12" s="1" t="s">
        <v>100</v>
      </c>
      <c r="D12" s="1" t="s">
        <v>16</v>
      </c>
      <c r="E12" s="8">
        <v>63</v>
      </c>
      <c r="F12" s="8">
        <v>77</v>
      </c>
      <c r="G12" s="23">
        <f t="shared" si="0"/>
        <v>140</v>
      </c>
      <c r="H12" s="8">
        <f>4*16</f>
        <v>64</v>
      </c>
      <c r="I12" s="8">
        <f>4*23</f>
        <v>92</v>
      </c>
      <c r="J12" s="23">
        <f t="shared" si="1"/>
        <v>156</v>
      </c>
      <c r="K12" s="8">
        <f t="shared" si="2"/>
        <v>296</v>
      </c>
      <c r="L12" s="1"/>
      <c r="M12" s="5" t="s">
        <v>66</v>
      </c>
      <c r="N12" s="16"/>
      <c r="O12" s="17">
        <v>0.5</v>
      </c>
      <c r="P12" s="17">
        <v>0.5625</v>
      </c>
      <c r="Q12" s="17">
        <v>0.375</v>
      </c>
      <c r="R12" s="20">
        <v>0.4375</v>
      </c>
    </row>
    <row r="13" spans="1:18" ht="21.75" customHeight="1" x14ac:dyDescent="0.25">
      <c r="A13" s="4"/>
      <c r="B13" s="1">
        <v>13</v>
      </c>
      <c r="C13" s="1" t="s">
        <v>53</v>
      </c>
      <c r="D13" s="1" t="s">
        <v>54</v>
      </c>
      <c r="E13" s="8">
        <v>76</v>
      </c>
      <c r="F13" s="8">
        <v>76</v>
      </c>
      <c r="G13" s="23">
        <f t="shared" si="0"/>
        <v>152</v>
      </c>
      <c r="H13" s="8">
        <f>4*19</f>
        <v>76</v>
      </c>
      <c r="I13" s="8">
        <f>4*18</f>
        <v>72</v>
      </c>
      <c r="J13" s="23">
        <f t="shared" si="1"/>
        <v>148</v>
      </c>
      <c r="K13" s="8">
        <f t="shared" si="2"/>
        <v>300</v>
      </c>
      <c r="L13" s="1"/>
      <c r="M13" s="5" t="s">
        <v>84</v>
      </c>
      <c r="N13" s="1"/>
      <c r="O13" s="8"/>
      <c r="P13" s="8"/>
      <c r="Q13" s="8"/>
      <c r="R13" s="9"/>
    </row>
    <row r="14" spans="1:18" ht="21.75" customHeight="1" x14ac:dyDescent="0.25">
      <c r="A14" s="4"/>
      <c r="B14" s="1">
        <v>14</v>
      </c>
      <c r="C14" s="1" t="s">
        <v>57</v>
      </c>
      <c r="D14" s="1" t="s">
        <v>67</v>
      </c>
      <c r="E14" s="8">
        <v>38</v>
      </c>
      <c r="F14" s="8">
        <v>29</v>
      </c>
      <c r="G14" s="23">
        <f t="shared" si="0"/>
        <v>67</v>
      </c>
      <c r="H14" s="8">
        <f>4*15</f>
        <v>60</v>
      </c>
      <c r="I14" s="8">
        <f>4*10</f>
        <v>40</v>
      </c>
      <c r="J14" s="23">
        <f t="shared" si="1"/>
        <v>100</v>
      </c>
      <c r="K14" s="8">
        <f t="shared" si="2"/>
        <v>167</v>
      </c>
      <c r="L14" s="1"/>
      <c r="M14" s="5" t="s">
        <v>20</v>
      </c>
      <c r="N14" s="1"/>
      <c r="O14" s="8"/>
      <c r="P14" s="8"/>
      <c r="Q14" s="8"/>
      <c r="R14" s="9"/>
    </row>
    <row r="15" spans="1:18" ht="21.75" customHeight="1" x14ac:dyDescent="0.25">
      <c r="A15" s="18"/>
      <c r="B15" s="1">
        <v>15</v>
      </c>
      <c r="C15" s="1" t="s">
        <v>95</v>
      </c>
      <c r="D15" s="1" t="s">
        <v>94</v>
      </c>
      <c r="E15" s="8">
        <v>73</v>
      </c>
      <c r="F15" s="8">
        <v>57</v>
      </c>
      <c r="G15" s="23">
        <f t="shared" si="0"/>
        <v>130</v>
      </c>
      <c r="H15" s="8">
        <f>4*19</f>
        <v>76</v>
      </c>
      <c r="I15" s="8">
        <f>4*21</f>
        <v>84</v>
      </c>
      <c r="J15" s="23">
        <f t="shared" si="1"/>
        <v>160</v>
      </c>
      <c r="K15" s="8">
        <f t="shared" si="2"/>
        <v>290</v>
      </c>
      <c r="L15" s="1"/>
      <c r="M15" s="5" t="s">
        <v>64</v>
      </c>
      <c r="N15" s="18"/>
      <c r="O15" s="19"/>
      <c r="P15" s="19"/>
      <c r="Q15" s="19"/>
      <c r="R15" s="21"/>
    </row>
    <row r="16" spans="1:18" ht="21.75" customHeight="1" x14ac:dyDescent="0.25">
      <c r="A16" s="4" t="s">
        <v>77</v>
      </c>
      <c r="B16" s="1">
        <v>16</v>
      </c>
      <c r="C16" s="1" t="s">
        <v>115</v>
      </c>
      <c r="D16" s="1" t="s">
        <v>68</v>
      </c>
      <c r="E16" s="8">
        <v>63</v>
      </c>
      <c r="F16" s="8">
        <v>64</v>
      </c>
      <c r="G16" s="23">
        <f t="shared" si="0"/>
        <v>127</v>
      </c>
      <c r="H16" s="8">
        <v>60</v>
      </c>
      <c r="I16" s="8">
        <f>4*20</f>
        <v>80</v>
      </c>
      <c r="J16" s="23">
        <f t="shared" si="1"/>
        <v>140</v>
      </c>
      <c r="K16" s="8">
        <f t="shared" si="2"/>
        <v>267</v>
      </c>
      <c r="L16" s="1"/>
      <c r="M16" s="5" t="s">
        <v>69</v>
      </c>
      <c r="N16" s="16"/>
      <c r="O16" s="17">
        <v>0.4375</v>
      </c>
      <c r="P16" s="17">
        <v>0.5</v>
      </c>
      <c r="Q16" s="17">
        <v>0.5625</v>
      </c>
      <c r="R16" s="20">
        <v>0.375</v>
      </c>
    </row>
    <row r="17" spans="1:18" ht="21.75" customHeight="1" x14ac:dyDescent="0.25">
      <c r="A17" s="4"/>
      <c r="B17" s="1">
        <v>17</v>
      </c>
      <c r="C17" s="1" t="s">
        <v>15</v>
      </c>
      <c r="D17" s="1" t="s">
        <v>17</v>
      </c>
      <c r="E17" s="8">
        <v>84</v>
      </c>
      <c r="F17" s="8">
        <v>99</v>
      </c>
      <c r="G17" s="23">
        <f t="shared" si="0"/>
        <v>183</v>
      </c>
      <c r="H17" s="8">
        <v>80</v>
      </c>
      <c r="I17" s="8">
        <f>4*20</f>
        <v>80</v>
      </c>
      <c r="J17" s="23">
        <f t="shared" si="1"/>
        <v>160</v>
      </c>
      <c r="K17" s="8">
        <f t="shared" si="2"/>
        <v>343</v>
      </c>
      <c r="L17" s="1"/>
      <c r="M17" s="5" t="s">
        <v>66</v>
      </c>
      <c r="N17" s="1"/>
      <c r="O17" s="8"/>
      <c r="P17" s="8"/>
      <c r="Q17" s="8"/>
      <c r="R17" s="9"/>
    </row>
    <row r="18" spans="1:18" ht="21.75" customHeight="1" x14ac:dyDescent="0.25">
      <c r="A18" s="4"/>
      <c r="B18" s="1">
        <v>18</v>
      </c>
      <c r="C18" s="1" t="s">
        <v>114</v>
      </c>
      <c r="D18" s="1" t="s">
        <v>21</v>
      </c>
      <c r="E18" s="8">
        <v>42</v>
      </c>
      <c r="F18" s="8">
        <v>85</v>
      </c>
      <c r="G18" s="23">
        <f t="shared" si="0"/>
        <v>127</v>
      </c>
      <c r="H18" s="8">
        <v>88</v>
      </c>
      <c r="I18" s="8">
        <f>4*11</f>
        <v>44</v>
      </c>
      <c r="J18" s="23">
        <f t="shared" si="1"/>
        <v>132</v>
      </c>
      <c r="K18" s="8">
        <f t="shared" si="2"/>
        <v>259</v>
      </c>
      <c r="L18" s="1"/>
      <c r="M18" s="5" t="s">
        <v>69</v>
      </c>
      <c r="N18" s="1"/>
      <c r="O18" s="8"/>
      <c r="P18" s="8"/>
      <c r="Q18" s="8"/>
      <c r="R18" s="9"/>
    </row>
    <row r="19" spans="1:18" ht="21.75" customHeight="1" x14ac:dyDescent="0.25">
      <c r="A19" s="4"/>
      <c r="B19" s="1">
        <v>19</v>
      </c>
      <c r="C19" s="1" t="s">
        <v>49</v>
      </c>
      <c r="D19" s="1" t="s">
        <v>50</v>
      </c>
      <c r="E19" s="8">
        <v>59</v>
      </c>
      <c r="F19" s="8">
        <v>66</v>
      </c>
      <c r="G19" s="23">
        <f t="shared" si="0"/>
        <v>125</v>
      </c>
      <c r="H19" s="23">
        <v>60</v>
      </c>
      <c r="I19" s="8">
        <f>4*22</f>
        <v>88</v>
      </c>
      <c r="J19" s="23">
        <f t="shared" si="1"/>
        <v>148</v>
      </c>
      <c r="K19" s="8">
        <f t="shared" si="2"/>
        <v>273</v>
      </c>
      <c r="L19" s="1"/>
      <c r="M19" s="5" t="s">
        <v>84</v>
      </c>
      <c r="N19" s="1"/>
      <c r="O19" s="8"/>
      <c r="P19" s="8"/>
      <c r="Q19" s="8"/>
      <c r="R19" s="9"/>
    </row>
    <row r="20" spans="1:18" ht="21.75" customHeight="1" x14ac:dyDescent="0.25">
      <c r="A20" s="18"/>
      <c r="B20" s="1">
        <v>20</v>
      </c>
      <c r="C20" s="1" t="s">
        <v>107</v>
      </c>
      <c r="D20" s="1" t="s">
        <v>108</v>
      </c>
      <c r="E20" s="8">
        <v>86</v>
      </c>
      <c r="F20" s="8">
        <v>88</v>
      </c>
      <c r="G20" s="23">
        <f t="shared" si="0"/>
        <v>174</v>
      </c>
      <c r="H20" s="8">
        <v>84</v>
      </c>
      <c r="I20" s="8">
        <f>4*17</f>
        <v>68</v>
      </c>
      <c r="J20" s="23">
        <f t="shared" si="1"/>
        <v>152</v>
      </c>
      <c r="K20" s="8">
        <f t="shared" si="2"/>
        <v>326</v>
      </c>
      <c r="L20" s="1"/>
      <c r="M20" s="5" t="s">
        <v>84</v>
      </c>
      <c r="N20" s="18"/>
      <c r="O20" s="19"/>
      <c r="P20" s="19"/>
      <c r="Q20" s="19"/>
      <c r="R20" s="21"/>
    </row>
    <row r="21" spans="1:18" ht="21.75" customHeight="1" x14ac:dyDescent="0.25">
      <c r="A21" s="4" t="s">
        <v>78</v>
      </c>
      <c r="B21" s="1">
        <v>21</v>
      </c>
      <c r="C21" s="1" t="s">
        <v>5</v>
      </c>
      <c r="D21" s="1" t="s">
        <v>6</v>
      </c>
      <c r="E21" s="8">
        <v>46</v>
      </c>
      <c r="F21" s="8">
        <v>85</v>
      </c>
      <c r="G21" s="23">
        <f t="shared" si="0"/>
        <v>131</v>
      </c>
      <c r="H21" s="8">
        <f>4*23</f>
        <v>92</v>
      </c>
      <c r="I21" s="8">
        <f>4*17</f>
        <v>68</v>
      </c>
      <c r="J21" s="23">
        <f t="shared" si="1"/>
        <v>160</v>
      </c>
      <c r="K21" s="8">
        <f t="shared" si="2"/>
        <v>291</v>
      </c>
      <c r="L21" s="1"/>
      <c r="M21" s="5" t="s">
        <v>64</v>
      </c>
      <c r="N21" s="16"/>
      <c r="O21" s="17">
        <v>0.39583333333333331</v>
      </c>
      <c r="P21" s="17">
        <v>0.45833333333333331</v>
      </c>
      <c r="Q21" s="17">
        <v>0.52083333333333337</v>
      </c>
      <c r="R21" s="20">
        <v>0.58333333333333337</v>
      </c>
    </row>
    <row r="22" spans="1:18" ht="21.75" customHeight="1" x14ac:dyDescent="0.25">
      <c r="A22" s="4"/>
      <c r="B22" s="1">
        <v>22</v>
      </c>
      <c r="C22" s="1" t="s">
        <v>48</v>
      </c>
      <c r="D22" s="1" t="s">
        <v>70</v>
      </c>
      <c r="E22" s="8">
        <v>31</v>
      </c>
      <c r="F22" s="8">
        <v>44</v>
      </c>
      <c r="G22" s="23">
        <f t="shared" si="0"/>
        <v>75</v>
      </c>
      <c r="H22" s="8">
        <f>4*21</f>
        <v>84</v>
      </c>
      <c r="I22" s="8">
        <f>4*22</f>
        <v>88</v>
      </c>
      <c r="J22" s="23">
        <f t="shared" si="1"/>
        <v>172</v>
      </c>
      <c r="K22" s="8">
        <f t="shared" si="2"/>
        <v>247</v>
      </c>
      <c r="L22" s="1"/>
      <c r="M22" s="5" t="s">
        <v>20</v>
      </c>
      <c r="N22" s="1"/>
      <c r="O22" s="8"/>
      <c r="P22" s="8"/>
      <c r="Q22" s="8"/>
      <c r="R22" s="9"/>
    </row>
    <row r="23" spans="1:18" ht="21.75" customHeight="1" x14ac:dyDescent="0.25">
      <c r="A23" s="4"/>
      <c r="B23" s="1">
        <v>23</v>
      </c>
      <c r="C23" s="1" t="s">
        <v>32</v>
      </c>
      <c r="D23" s="1" t="s">
        <v>67</v>
      </c>
      <c r="E23" s="8">
        <v>89</v>
      </c>
      <c r="F23" s="8">
        <v>95</v>
      </c>
      <c r="G23" s="23">
        <f t="shared" si="0"/>
        <v>184</v>
      </c>
      <c r="H23" s="8">
        <f>4*21</f>
        <v>84</v>
      </c>
      <c r="I23" s="8">
        <f>4*20</f>
        <v>80</v>
      </c>
      <c r="J23" s="23">
        <f t="shared" si="1"/>
        <v>164</v>
      </c>
      <c r="K23" s="8">
        <f t="shared" si="2"/>
        <v>348</v>
      </c>
      <c r="L23" s="1"/>
      <c r="M23" s="5" t="s">
        <v>84</v>
      </c>
      <c r="N23" s="1"/>
      <c r="O23" s="8"/>
      <c r="P23" s="8"/>
      <c r="Q23" s="8"/>
      <c r="R23" s="9"/>
    </row>
    <row r="24" spans="1:18" ht="21.75" customHeight="1" x14ac:dyDescent="0.25">
      <c r="A24" s="18"/>
      <c r="B24" s="1">
        <v>25</v>
      </c>
      <c r="C24" s="1" t="s">
        <v>71</v>
      </c>
      <c r="D24" s="1" t="s">
        <v>44</v>
      </c>
      <c r="E24" s="8">
        <v>62</v>
      </c>
      <c r="F24" s="8">
        <v>67</v>
      </c>
      <c r="G24" s="23">
        <f t="shared" si="0"/>
        <v>129</v>
      </c>
      <c r="H24" s="8">
        <f>4*18</f>
        <v>72</v>
      </c>
      <c r="I24" s="8">
        <f>4*18</f>
        <v>72</v>
      </c>
      <c r="J24" s="23">
        <f t="shared" si="1"/>
        <v>144</v>
      </c>
      <c r="K24" s="8">
        <f t="shared" si="2"/>
        <v>273</v>
      </c>
      <c r="L24" s="1"/>
      <c r="M24" s="5" t="s">
        <v>84</v>
      </c>
      <c r="N24" s="18"/>
      <c r="O24" s="19"/>
      <c r="P24" s="19"/>
      <c r="Q24" s="19"/>
      <c r="R24" s="21"/>
    </row>
    <row r="25" spans="1:18" ht="21.75" customHeight="1" x14ac:dyDescent="0.25">
      <c r="A25" s="4" t="s">
        <v>79</v>
      </c>
      <c r="B25" s="1">
        <v>26</v>
      </c>
      <c r="C25" s="1" t="s">
        <v>113</v>
      </c>
      <c r="D25" s="1" t="s">
        <v>2</v>
      </c>
      <c r="E25" s="8">
        <v>81</v>
      </c>
      <c r="F25" s="26">
        <v>78</v>
      </c>
      <c r="G25" s="23">
        <f t="shared" si="0"/>
        <v>159</v>
      </c>
      <c r="H25" s="8">
        <f>4*16</f>
        <v>64</v>
      </c>
      <c r="I25" s="8">
        <v>84</v>
      </c>
      <c r="J25" s="23">
        <f t="shared" si="1"/>
        <v>148</v>
      </c>
      <c r="K25" s="8">
        <f t="shared" si="2"/>
        <v>307</v>
      </c>
      <c r="L25" s="1"/>
      <c r="M25" s="5" t="s">
        <v>66</v>
      </c>
      <c r="N25" s="16"/>
      <c r="O25" s="17">
        <v>0.58333333333333337</v>
      </c>
      <c r="P25" s="17">
        <v>0.39583333333333331</v>
      </c>
      <c r="Q25" s="17">
        <v>0.45833333333333331</v>
      </c>
      <c r="R25" s="20">
        <v>0.52083333333333337</v>
      </c>
    </row>
    <row r="26" spans="1:18" ht="21.75" customHeight="1" x14ac:dyDescent="0.25">
      <c r="A26" s="4"/>
      <c r="B26" s="1">
        <v>27</v>
      </c>
      <c r="C26" s="1" t="s">
        <v>34</v>
      </c>
      <c r="D26" s="1" t="s">
        <v>65</v>
      </c>
      <c r="E26" s="8">
        <v>66</v>
      </c>
      <c r="F26" s="8">
        <v>85</v>
      </c>
      <c r="G26" s="23">
        <f t="shared" si="0"/>
        <v>151</v>
      </c>
      <c r="H26" s="8">
        <f>4*20</f>
        <v>80</v>
      </c>
      <c r="I26" s="8">
        <v>76</v>
      </c>
      <c r="J26" s="23">
        <f t="shared" si="1"/>
        <v>156</v>
      </c>
      <c r="K26" s="8">
        <f t="shared" si="2"/>
        <v>307</v>
      </c>
      <c r="L26" s="1"/>
      <c r="M26" s="5" t="s">
        <v>20</v>
      </c>
      <c r="N26" s="1"/>
      <c r="O26" s="8"/>
      <c r="P26" s="8"/>
      <c r="Q26" s="8"/>
      <c r="R26" s="9"/>
    </row>
    <row r="27" spans="1:18" ht="21.75" customHeight="1" x14ac:dyDescent="0.25">
      <c r="A27" s="4"/>
      <c r="B27" s="1">
        <v>28</v>
      </c>
      <c r="C27" s="1" t="s">
        <v>22</v>
      </c>
      <c r="D27" s="1" t="s">
        <v>17</v>
      </c>
      <c r="E27" s="8">
        <v>90</v>
      </c>
      <c r="F27" s="8">
        <v>87</v>
      </c>
      <c r="G27" s="23">
        <f t="shared" si="0"/>
        <v>177</v>
      </c>
      <c r="H27" s="8">
        <f>4*20</f>
        <v>80</v>
      </c>
      <c r="I27" s="8">
        <v>60</v>
      </c>
      <c r="J27" s="23">
        <f t="shared" si="1"/>
        <v>140</v>
      </c>
      <c r="K27" s="8">
        <f t="shared" si="2"/>
        <v>317</v>
      </c>
      <c r="L27" s="1"/>
      <c r="M27" s="5" t="s">
        <v>84</v>
      </c>
      <c r="N27" s="1"/>
      <c r="O27" s="8"/>
      <c r="P27" s="8"/>
      <c r="Q27" s="8"/>
      <c r="R27" s="9"/>
    </row>
    <row r="28" spans="1:18" ht="21.75" customHeight="1" x14ac:dyDescent="0.25">
      <c r="A28" s="4"/>
      <c r="B28" s="1">
        <v>29</v>
      </c>
      <c r="C28" s="1" t="s">
        <v>55</v>
      </c>
      <c r="D28" s="1" t="s">
        <v>54</v>
      </c>
      <c r="E28" s="8">
        <v>63</v>
      </c>
      <c r="F28" s="8">
        <v>93</v>
      </c>
      <c r="G28" s="23">
        <f t="shared" si="0"/>
        <v>156</v>
      </c>
      <c r="H28" s="8">
        <f>4*22</f>
        <v>88</v>
      </c>
      <c r="I28" s="8">
        <v>72</v>
      </c>
      <c r="J28" s="23">
        <f t="shared" si="1"/>
        <v>160</v>
      </c>
      <c r="K28" s="8">
        <f t="shared" si="2"/>
        <v>316</v>
      </c>
      <c r="L28" s="1"/>
      <c r="M28" s="5" t="s">
        <v>84</v>
      </c>
      <c r="N28" s="1"/>
      <c r="O28" s="8"/>
      <c r="P28" s="8"/>
      <c r="Q28" s="8"/>
      <c r="R28" s="9"/>
    </row>
    <row r="29" spans="1:18" ht="21.75" customHeight="1" x14ac:dyDescent="0.25">
      <c r="A29" s="18"/>
      <c r="B29" s="1">
        <v>30</v>
      </c>
      <c r="C29" s="1" t="s">
        <v>9</v>
      </c>
      <c r="D29" s="1" t="s">
        <v>70</v>
      </c>
      <c r="E29" s="8">
        <v>10</v>
      </c>
      <c r="F29" s="8">
        <v>44</v>
      </c>
      <c r="G29" s="23">
        <f t="shared" si="0"/>
        <v>54</v>
      </c>
      <c r="H29" s="8">
        <f>4*16</f>
        <v>64</v>
      </c>
      <c r="I29" s="8">
        <v>56</v>
      </c>
      <c r="J29" s="23">
        <f t="shared" si="1"/>
        <v>120</v>
      </c>
      <c r="K29" s="8">
        <f t="shared" si="2"/>
        <v>174</v>
      </c>
      <c r="L29" s="1"/>
      <c r="M29" s="5" t="s">
        <v>69</v>
      </c>
      <c r="N29" s="18"/>
      <c r="O29" s="19"/>
      <c r="P29" s="19"/>
      <c r="Q29" s="19"/>
      <c r="R29" s="21"/>
    </row>
    <row r="30" spans="1:18" ht="21.75" customHeight="1" x14ac:dyDescent="0.25">
      <c r="A30" s="4" t="s">
        <v>80</v>
      </c>
      <c r="B30" s="1">
        <v>31</v>
      </c>
      <c r="C30" s="1" t="s">
        <v>58</v>
      </c>
      <c r="D30" s="1" t="s">
        <v>35</v>
      </c>
      <c r="E30" s="8">
        <v>87</v>
      </c>
      <c r="F30" s="8">
        <v>96</v>
      </c>
      <c r="G30" s="23">
        <f t="shared" si="0"/>
        <v>183</v>
      </c>
      <c r="H30" s="8">
        <f>4*17</f>
        <v>68</v>
      </c>
      <c r="I30" s="8">
        <f>4*18</f>
        <v>72</v>
      </c>
      <c r="J30" s="23">
        <f t="shared" si="1"/>
        <v>140</v>
      </c>
      <c r="K30" s="8">
        <f t="shared" si="2"/>
        <v>323</v>
      </c>
      <c r="L30" s="1"/>
      <c r="M30" s="5" t="s">
        <v>20</v>
      </c>
      <c r="N30" s="16"/>
      <c r="O30" s="17">
        <v>0.52083333333333337</v>
      </c>
      <c r="P30" s="17">
        <v>0.58333333333333337</v>
      </c>
      <c r="Q30" s="17">
        <v>0.39583333333333331</v>
      </c>
      <c r="R30" s="20">
        <v>0.45833333333333331</v>
      </c>
    </row>
    <row r="31" spans="1:18" ht="21.75" customHeight="1" x14ac:dyDescent="0.25">
      <c r="A31" s="4"/>
      <c r="B31" s="1">
        <v>32</v>
      </c>
      <c r="C31" s="1" t="s">
        <v>8</v>
      </c>
      <c r="D31" s="1" t="s">
        <v>70</v>
      </c>
      <c r="E31" s="8">
        <v>87</v>
      </c>
      <c r="F31" s="8">
        <v>88</v>
      </c>
      <c r="G31" s="23">
        <f t="shared" si="0"/>
        <v>175</v>
      </c>
      <c r="H31" s="8">
        <f>4*19</f>
        <v>76</v>
      </c>
      <c r="I31" s="8">
        <f>4*17</f>
        <v>68</v>
      </c>
      <c r="J31" s="23">
        <f t="shared" si="1"/>
        <v>144</v>
      </c>
      <c r="K31" s="8">
        <f t="shared" si="2"/>
        <v>319</v>
      </c>
      <c r="L31" s="1"/>
      <c r="M31" s="5" t="s">
        <v>84</v>
      </c>
      <c r="N31" s="1"/>
      <c r="O31" s="8"/>
      <c r="P31" s="8"/>
      <c r="Q31" s="8"/>
      <c r="R31" s="9"/>
    </row>
    <row r="32" spans="1:18" ht="21.75" customHeight="1" x14ac:dyDescent="0.25">
      <c r="A32" s="4"/>
      <c r="B32" s="1">
        <v>33</v>
      </c>
      <c r="C32" s="1" t="s">
        <v>26</v>
      </c>
      <c r="D32" s="1" t="s">
        <v>27</v>
      </c>
      <c r="E32" s="8">
        <v>77</v>
      </c>
      <c r="F32" s="8">
        <v>97</v>
      </c>
      <c r="G32" s="23">
        <f t="shared" si="0"/>
        <v>174</v>
      </c>
      <c r="H32" s="8">
        <f>4*22</f>
        <v>88</v>
      </c>
      <c r="I32" s="8">
        <f>4*21</f>
        <v>84</v>
      </c>
      <c r="J32" s="23">
        <f t="shared" si="1"/>
        <v>172</v>
      </c>
      <c r="K32" s="8">
        <f t="shared" si="2"/>
        <v>346</v>
      </c>
      <c r="L32" s="1"/>
      <c r="M32" s="5" t="s">
        <v>66</v>
      </c>
      <c r="N32" s="1"/>
      <c r="O32" s="8"/>
      <c r="P32" s="8"/>
      <c r="Q32" s="8"/>
      <c r="R32" s="9"/>
    </row>
    <row r="33" spans="1:18" ht="21.75" customHeight="1" x14ac:dyDescent="0.25">
      <c r="A33" s="4"/>
      <c r="B33" s="1">
        <v>34</v>
      </c>
      <c r="C33" s="1" t="s">
        <v>31</v>
      </c>
      <c r="D33" s="1" t="s">
        <v>29</v>
      </c>
      <c r="E33" s="8">
        <v>79</v>
      </c>
      <c r="F33" s="8">
        <v>67</v>
      </c>
      <c r="G33" s="23">
        <f t="shared" si="0"/>
        <v>146</v>
      </c>
      <c r="H33" s="8">
        <f>4*19</f>
        <v>76</v>
      </c>
      <c r="I33" s="8">
        <f>4*17</f>
        <v>68</v>
      </c>
      <c r="J33" s="23">
        <f t="shared" si="1"/>
        <v>144</v>
      </c>
      <c r="K33" s="8">
        <f t="shared" si="2"/>
        <v>290</v>
      </c>
      <c r="L33" s="1"/>
      <c r="M33" s="5" t="s">
        <v>84</v>
      </c>
      <c r="N33" s="1"/>
      <c r="O33" s="8"/>
      <c r="P33" s="8"/>
      <c r="Q33" s="8"/>
      <c r="R33" s="9"/>
    </row>
    <row r="34" spans="1:18" ht="21.75" customHeight="1" x14ac:dyDescent="0.25">
      <c r="A34" s="18"/>
      <c r="B34" s="1">
        <v>35</v>
      </c>
      <c r="C34" s="1" t="s">
        <v>42</v>
      </c>
      <c r="D34" s="1" t="s">
        <v>70</v>
      </c>
      <c r="E34" s="8">
        <v>69</v>
      </c>
      <c r="F34" s="8">
        <v>27</v>
      </c>
      <c r="G34" s="23">
        <f t="shared" ref="G34:G65" si="3">SUM(E34:F34)</f>
        <v>96</v>
      </c>
      <c r="H34" s="8">
        <f>4*12</f>
        <v>48</v>
      </c>
      <c r="I34" s="8">
        <f>4*16</f>
        <v>64</v>
      </c>
      <c r="J34" s="23">
        <f t="shared" ref="J34:J65" si="4">SUM(H34:I34)</f>
        <v>112</v>
      </c>
      <c r="K34" s="8">
        <f t="shared" ref="K34:K59" si="5">SUM(E34:F34,H34:I34)</f>
        <v>208</v>
      </c>
      <c r="L34" s="1"/>
      <c r="M34" s="5" t="s">
        <v>20</v>
      </c>
      <c r="N34" s="18"/>
      <c r="O34" s="19"/>
      <c r="P34" s="19"/>
      <c r="Q34" s="19"/>
      <c r="R34" s="21"/>
    </row>
    <row r="35" spans="1:18" ht="21.75" customHeight="1" x14ac:dyDescent="0.25">
      <c r="A35" s="4" t="s">
        <v>81</v>
      </c>
      <c r="B35" s="1">
        <v>36</v>
      </c>
      <c r="C35" s="1" t="s">
        <v>18</v>
      </c>
      <c r="D35" s="1" t="s">
        <v>19</v>
      </c>
      <c r="E35" s="8">
        <v>84</v>
      </c>
      <c r="F35" s="8">
        <v>51</v>
      </c>
      <c r="G35" s="23">
        <f t="shared" si="3"/>
        <v>135</v>
      </c>
      <c r="H35" s="8">
        <f>19*4</f>
        <v>76</v>
      </c>
      <c r="I35" s="8">
        <f>4*23</f>
        <v>92</v>
      </c>
      <c r="J35" s="23">
        <f t="shared" si="4"/>
        <v>168</v>
      </c>
      <c r="K35" s="8">
        <f t="shared" si="5"/>
        <v>303</v>
      </c>
      <c r="L35" s="1"/>
      <c r="M35" s="5" t="s">
        <v>20</v>
      </c>
      <c r="N35" s="16"/>
      <c r="O35" s="17">
        <v>0.45833333333333331</v>
      </c>
      <c r="P35" s="17">
        <v>0.52083333333333337</v>
      </c>
      <c r="Q35" s="17">
        <v>0.58333333333333337</v>
      </c>
      <c r="R35" s="20">
        <v>0.39583333333333331</v>
      </c>
    </row>
    <row r="36" spans="1:18" ht="21.75" customHeight="1" x14ac:dyDescent="0.25">
      <c r="A36" s="4"/>
      <c r="B36" s="1">
        <v>37</v>
      </c>
      <c r="C36" s="1" t="s">
        <v>51</v>
      </c>
      <c r="D36" s="1" t="s">
        <v>70</v>
      </c>
      <c r="E36" s="8">
        <v>68</v>
      </c>
      <c r="F36" s="8">
        <v>86</v>
      </c>
      <c r="G36" s="23">
        <f t="shared" si="3"/>
        <v>154</v>
      </c>
      <c r="H36" s="8">
        <f>14*4</f>
        <v>56</v>
      </c>
      <c r="I36" s="8">
        <f>4*16</f>
        <v>64</v>
      </c>
      <c r="J36" s="23">
        <f t="shared" si="4"/>
        <v>120</v>
      </c>
      <c r="K36" s="8">
        <f t="shared" si="5"/>
        <v>274</v>
      </c>
      <c r="L36" s="1"/>
      <c r="M36" s="5" t="s">
        <v>66</v>
      </c>
      <c r="N36" s="1"/>
      <c r="O36" s="8"/>
      <c r="P36" s="8"/>
      <c r="Q36" s="8"/>
      <c r="R36" s="9"/>
    </row>
    <row r="37" spans="1:18" ht="21.75" customHeight="1" x14ac:dyDescent="0.25">
      <c r="A37" s="4"/>
      <c r="B37" s="1">
        <v>38</v>
      </c>
      <c r="C37" s="1" t="s">
        <v>43</v>
      </c>
      <c r="D37" s="1" t="s">
        <v>44</v>
      </c>
      <c r="E37" s="8">
        <v>88</v>
      </c>
      <c r="F37" s="8">
        <v>96</v>
      </c>
      <c r="G37" s="23">
        <f t="shared" si="3"/>
        <v>184</v>
      </c>
      <c r="H37" s="8">
        <v>80</v>
      </c>
      <c r="I37" s="8">
        <f>4*21</f>
        <v>84</v>
      </c>
      <c r="J37" s="23">
        <f t="shared" si="4"/>
        <v>164</v>
      </c>
      <c r="K37" s="8">
        <f t="shared" si="5"/>
        <v>348</v>
      </c>
      <c r="L37" s="1"/>
      <c r="M37" s="5" t="s">
        <v>84</v>
      </c>
      <c r="N37" s="1"/>
      <c r="O37" s="8"/>
      <c r="P37" s="8"/>
      <c r="Q37" s="8"/>
      <c r="R37" s="9"/>
    </row>
    <row r="38" spans="1:18" ht="21.75" customHeight="1" x14ac:dyDescent="0.25">
      <c r="A38" s="4"/>
      <c r="B38" s="1">
        <v>39</v>
      </c>
      <c r="C38" s="1" t="s">
        <v>62</v>
      </c>
      <c r="D38" s="1" t="s">
        <v>63</v>
      </c>
      <c r="E38" s="8">
        <v>73</v>
      </c>
      <c r="F38" s="8">
        <v>71</v>
      </c>
      <c r="G38" s="23">
        <f t="shared" si="3"/>
        <v>144</v>
      </c>
      <c r="H38" s="8">
        <f>23*4</f>
        <v>92</v>
      </c>
      <c r="I38" s="8">
        <f>4*21</f>
        <v>84</v>
      </c>
      <c r="J38" s="23">
        <f t="shared" si="4"/>
        <v>176</v>
      </c>
      <c r="K38" s="8">
        <f t="shared" si="5"/>
        <v>320</v>
      </c>
      <c r="L38" s="1"/>
      <c r="M38" s="5" t="s">
        <v>66</v>
      </c>
      <c r="N38" s="1"/>
      <c r="O38" s="8"/>
      <c r="P38" s="8"/>
      <c r="Q38" s="8"/>
      <c r="R38" s="9"/>
    </row>
    <row r="39" spans="1:18" ht="21.75" customHeight="1" x14ac:dyDescent="0.25">
      <c r="A39" s="18"/>
      <c r="B39" s="1">
        <v>40</v>
      </c>
      <c r="C39" s="1" t="s">
        <v>104</v>
      </c>
      <c r="D39" s="1" t="s">
        <v>35</v>
      </c>
      <c r="E39" s="8">
        <v>69</v>
      </c>
      <c r="F39" s="8">
        <v>61</v>
      </c>
      <c r="G39" s="23">
        <f t="shared" si="3"/>
        <v>130</v>
      </c>
      <c r="H39" s="8">
        <v>60</v>
      </c>
      <c r="I39" s="8">
        <f>4*13</f>
        <v>52</v>
      </c>
      <c r="J39" s="23">
        <f t="shared" si="4"/>
        <v>112</v>
      </c>
      <c r="K39" s="8">
        <f t="shared" si="5"/>
        <v>242</v>
      </c>
      <c r="L39" s="1"/>
      <c r="M39" s="5" t="s">
        <v>69</v>
      </c>
      <c r="N39" s="18"/>
      <c r="O39" s="19"/>
      <c r="P39" s="19"/>
      <c r="Q39" s="19"/>
      <c r="R39" s="21"/>
    </row>
    <row r="40" spans="1:18" ht="21.75" customHeight="1" x14ac:dyDescent="0.25">
      <c r="A40" s="4" t="s">
        <v>82</v>
      </c>
      <c r="B40" s="1">
        <v>41</v>
      </c>
      <c r="C40" s="1" t="s">
        <v>47</v>
      </c>
      <c r="D40" s="1" t="s">
        <v>17</v>
      </c>
      <c r="E40" s="8">
        <v>68</v>
      </c>
      <c r="F40" s="8">
        <v>76</v>
      </c>
      <c r="G40" s="23">
        <f t="shared" si="3"/>
        <v>144</v>
      </c>
      <c r="H40" s="8">
        <f>4*18</f>
        <v>72</v>
      </c>
      <c r="I40" s="8">
        <f>4*16</f>
        <v>64</v>
      </c>
      <c r="J40" s="23">
        <f t="shared" si="4"/>
        <v>136</v>
      </c>
      <c r="K40" s="8">
        <f t="shared" si="5"/>
        <v>280</v>
      </c>
      <c r="L40" s="1"/>
      <c r="M40" s="5" t="s">
        <v>84</v>
      </c>
      <c r="N40" s="16"/>
      <c r="O40" s="17">
        <v>0.41666666666666669</v>
      </c>
      <c r="P40" s="17">
        <v>0.47916666666666669</v>
      </c>
      <c r="Q40" s="17">
        <v>0.54166666666666663</v>
      </c>
      <c r="R40" s="20">
        <v>0.60416666666666663</v>
      </c>
    </row>
    <row r="41" spans="1:18" ht="21.75" customHeight="1" x14ac:dyDescent="0.25">
      <c r="A41" s="4"/>
      <c r="B41" s="1">
        <v>42</v>
      </c>
      <c r="C41" s="1" t="s">
        <v>59</v>
      </c>
      <c r="D41" s="1" t="s">
        <v>50</v>
      </c>
      <c r="E41" s="8">
        <v>93</v>
      </c>
      <c r="F41" s="8">
        <v>97</v>
      </c>
      <c r="G41" s="23">
        <f t="shared" si="3"/>
        <v>190</v>
      </c>
      <c r="H41" s="8">
        <f>4*23</f>
        <v>92</v>
      </c>
      <c r="I41" s="8">
        <f>4*22</f>
        <v>88</v>
      </c>
      <c r="J41" s="23">
        <f t="shared" si="4"/>
        <v>180</v>
      </c>
      <c r="K41" s="8">
        <f t="shared" si="5"/>
        <v>370</v>
      </c>
      <c r="L41" s="1"/>
      <c r="M41" s="5" t="s">
        <v>64</v>
      </c>
      <c r="N41" s="1"/>
      <c r="O41" s="8"/>
      <c r="P41" s="8"/>
      <c r="Q41" s="8"/>
      <c r="R41" s="9"/>
    </row>
    <row r="42" spans="1:18" ht="21.75" customHeight="1" x14ac:dyDescent="0.25">
      <c r="A42" s="4"/>
      <c r="B42" s="1">
        <v>43</v>
      </c>
      <c r="C42" s="1" t="s">
        <v>38</v>
      </c>
      <c r="D42" s="1" t="s">
        <v>70</v>
      </c>
      <c r="E42" s="8">
        <v>82</v>
      </c>
      <c r="F42" s="8">
        <v>92</v>
      </c>
      <c r="G42" s="23">
        <f t="shared" si="3"/>
        <v>174</v>
      </c>
      <c r="H42" s="8">
        <f>4*21</f>
        <v>84</v>
      </c>
      <c r="I42" s="8">
        <f>4*20</f>
        <v>80</v>
      </c>
      <c r="J42" s="23">
        <f t="shared" si="4"/>
        <v>164</v>
      </c>
      <c r="K42" s="8">
        <f t="shared" si="5"/>
        <v>338</v>
      </c>
      <c r="L42" s="1"/>
      <c r="M42" s="5" t="s">
        <v>64</v>
      </c>
      <c r="N42" s="1"/>
      <c r="O42" s="8"/>
      <c r="P42" s="8"/>
      <c r="Q42" s="8"/>
      <c r="R42" s="9"/>
    </row>
    <row r="43" spans="1:18" ht="21.75" customHeight="1" x14ac:dyDescent="0.25">
      <c r="A43" s="4"/>
      <c r="B43" s="1">
        <v>44</v>
      </c>
      <c r="C43" s="1" t="s">
        <v>30</v>
      </c>
      <c r="D43" s="1" t="s">
        <v>29</v>
      </c>
      <c r="E43" s="8">
        <v>60</v>
      </c>
      <c r="F43" s="8">
        <v>67</v>
      </c>
      <c r="G43" s="23">
        <f t="shared" si="3"/>
        <v>127</v>
      </c>
      <c r="H43" s="8">
        <f>4*18</f>
        <v>72</v>
      </c>
      <c r="I43" s="8">
        <f>4*20</f>
        <v>80</v>
      </c>
      <c r="J43" s="23">
        <f t="shared" si="4"/>
        <v>152</v>
      </c>
      <c r="K43" s="8">
        <f t="shared" si="5"/>
        <v>279</v>
      </c>
      <c r="L43" s="1"/>
      <c r="M43" s="5" t="s">
        <v>20</v>
      </c>
      <c r="N43" s="1"/>
      <c r="O43" s="8"/>
      <c r="P43" s="8"/>
      <c r="Q43" s="8"/>
      <c r="R43" s="9"/>
    </row>
    <row r="44" spans="1:18" ht="21.75" customHeight="1" x14ac:dyDescent="0.25">
      <c r="A44" s="18"/>
      <c r="B44" s="1">
        <v>45</v>
      </c>
      <c r="C44" s="1" t="s">
        <v>109</v>
      </c>
      <c r="D44" s="1" t="s">
        <v>110</v>
      </c>
      <c r="E44" s="8">
        <v>73</v>
      </c>
      <c r="F44" s="8">
        <v>65</v>
      </c>
      <c r="G44" s="23">
        <f t="shared" si="3"/>
        <v>138</v>
      </c>
      <c r="H44" s="8">
        <f>4*20</f>
        <v>80</v>
      </c>
      <c r="I44" s="8">
        <f>4*21</f>
        <v>84</v>
      </c>
      <c r="J44" s="23">
        <f t="shared" si="4"/>
        <v>164</v>
      </c>
      <c r="K44" s="8">
        <f t="shared" si="5"/>
        <v>302</v>
      </c>
      <c r="L44" s="1"/>
      <c r="M44" s="5" t="s">
        <v>66</v>
      </c>
      <c r="N44" s="18"/>
      <c r="O44" s="19"/>
      <c r="P44" s="19"/>
      <c r="Q44" s="19"/>
      <c r="R44" s="21"/>
    </row>
    <row r="45" spans="1:18" ht="21.75" customHeight="1" x14ac:dyDescent="0.25">
      <c r="A45" s="4" t="s">
        <v>83</v>
      </c>
      <c r="B45" s="1">
        <v>46</v>
      </c>
      <c r="C45" s="1" t="s">
        <v>45</v>
      </c>
      <c r="D45" s="1" t="s">
        <v>46</v>
      </c>
      <c r="E45" s="8">
        <v>72</v>
      </c>
      <c r="F45" s="8">
        <v>98</v>
      </c>
      <c r="G45" s="23">
        <f t="shared" si="3"/>
        <v>170</v>
      </c>
      <c r="H45" s="8">
        <f>4*21</f>
        <v>84</v>
      </c>
      <c r="I45" s="8">
        <f>4*18</f>
        <v>72</v>
      </c>
      <c r="J45" s="23">
        <f t="shared" si="4"/>
        <v>156</v>
      </c>
      <c r="K45" s="8">
        <f t="shared" si="5"/>
        <v>326</v>
      </c>
      <c r="L45" s="1"/>
      <c r="M45" s="5" t="s">
        <v>64</v>
      </c>
      <c r="N45" s="16"/>
      <c r="O45" s="17">
        <v>0.60416666666666663</v>
      </c>
      <c r="P45" s="17">
        <v>0.41666666666666669</v>
      </c>
      <c r="Q45" s="17">
        <v>0.47916666666666669</v>
      </c>
      <c r="R45" s="20">
        <v>0.54166666666666663</v>
      </c>
    </row>
    <row r="46" spans="1:18" ht="21.75" customHeight="1" x14ac:dyDescent="0.25">
      <c r="A46" s="4"/>
      <c r="B46" s="1">
        <v>47</v>
      </c>
      <c r="C46" s="1" t="s">
        <v>23</v>
      </c>
      <c r="D46" s="1" t="s">
        <v>17</v>
      </c>
      <c r="E46" s="8">
        <v>82</v>
      </c>
      <c r="F46" s="8">
        <v>85</v>
      </c>
      <c r="G46" s="23">
        <f t="shared" si="3"/>
        <v>167</v>
      </c>
      <c r="H46" s="8">
        <f>4*16</f>
        <v>64</v>
      </c>
      <c r="I46" s="8">
        <f>4*16</f>
        <v>64</v>
      </c>
      <c r="J46" s="23">
        <f t="shared" si="4"/>
        <v>128</v>
      </c>
      <c r="K46" s="8">
        <f t="shared" si="5"/>
        <v>295</v>
      </c>
      <c r="L46" s="1"/>
      <c r="M46" s="5" t="s">
        <v>20</v>
      </c>
      <c r="N46" s="1"/>
      <c r="O46" s="8"/>
      <c r="P46" s="8"/>
      <c r="Q46" s="8"/>
      <c r="R46" s="9"/>
    </row>
    <row r="47" spans="1:18" ht="21.75" customHeight="1" x14ac:dyDescent="0.25">
      <c r="A47" s="4"/>
      <c r="B47" s="1">
        <v>48</v>
      </c>
      <c r="C47" s="1" t="s">
        <v>24</v>
      </c>
      <c r="D47" s="1" t="s">
        <v>68</v>
      </c>
      <c r="E47" s="8">
        <v>75</v>
      </c>
      <c r="F47" s="8">
        <v>80</v>
      </c>
      <c r="G47" s="23">
        <f t="shared" si="3"/>
        <v>155</v>
      </c>
      <c r="H47" s="8">
        <f>4*18</f>
        <v>72</v>
      </c>
      <c r="I47" s="8">
        <f>4*15</f>
        <v>60</v>
      </c>
      <c r="J47" s="23">
        <f t="shared" si="4"/>
        <v>132</v>
      </c>
      <c r="K47" s="8">
        <f t="shared" si="5"/>
        <v>287</v>
      </c>
      <c r="L47" s="1"/>
      <c r="M47" s="5" t="s">
        <v>64</v>
      </c>
      <c r="N47" s="1"/>
      <c r="O47" s="8"/>
      <c r="P47" s="8"/>
      <c r="Q47" s="8"/>
      <c r="R47" s="9"/>
    </row>
    <row r="48" spans="1:18" ht="21.75" customHeight="1" x14ac:dyDescent="0.25">
      <c r="A48" s="4"/>
      <c r="B48" s="1">
        <v>49</v>
      </c>
      <c r="C48" s="1" t="s">
        <v>116</v>
      </c>
      <c r="D48" s="1" t="s">
        <v>37</v>
      </c>
      <c r="E48" s="8">
        <v>79</v>
      </c>
      <c r="F48" s="8">
        <v>92</v>
      </c>
      <c r="G48" s="23">
        <f t="shared" si="3"/>
        <v>171</v>
      </c>
      <c r="H48" s="8">
        <f>4*21</f>
        <v>84</v>
      </c>
      <c r="I48" s="8">
        <f>4*18</f>
        <v>72</v>
      </c>
      <c r="J48" s="23">
        <f t="shared" si="4"/>
        <v>156</v>
      </c>
      <c r="K48" s="8">
        <f t="shared" si="5"/>
        <v>327</v>
      </c>
      <c r="L48" s="1"/>
      <c r="M48" s="5" t="s">
        <v>66</v>
      </c>
      <c r="N48" s="1"/>
      <c r="O48" s="8"/>
      <c r="P48" s="8"/>
      <c r="Q48" s="8"/>
      <c r="R48" s="9"/>
    </row>
    <row r="49" spans="1:18" ht="21.75" customHeight="1" x14ac:dyDescent="0.25">
      <c r="A49" s="18"/>
      <c r="B49" s="1">
        <v>50</v>
      </c>
      <c r="C49" s="1" t="s">
        <v>72</v>
      </c>
      <c r="D49" s="1" t="s">
        <v>52</v>
      </c>
      <c r="E49" s="8">
        <v>80</v>
      </c>
      <c r="F49" s="8">
        <v>83</v>
      </c>
      <c r="G49" s="23">
        <f t="shared" si="3"/>
        <v>163</v>
      </c>
      <c r="H49" s="8">
        <f>4*18</f>
        <v>72</v>
      </c>
      <c r="I49" s="8">
        <v>72</v>
      </c>
      <c r="J49" s="23">
        <f t="shared" si="4"/>
        <v>144</v>
      </c>
      <c r="K49" s="8">
        <f t="shared" si="5"/>
        <v>307</v>
      </c>
      <c r="L49" s="1"/>
      <c r="M49" s="5" t="s">
        <v>20</v>
      </c>
      <c r="N49" s="18"/>
      <c r="O49" s="19"/>
      <c r="P49" s="19"/>
      <c r="Q49" s="19"/>
      <c r="R49" s="21"/>
    </row>
    <row r="50" spans="1:18" ht="21.75" customHeight="1" x14ac:dyDescent="0.25">
      <c r="A50" s="4" t="s">
        <v>92</v>
      </c>
      <c r="B50" s="1">
        <v>51</v>
      </c>
      <c r="C50" s="1" t="s">
        <v>93</v>
      </c>
      <c r="D50" s="1" t="s">
        <v>94</v>
      </c>
      <c r="E50" s="8">
        <v>85</v>
      </c>
      <c r="F50" s="8">
        <v>84</v>
      </c>
      <c r="G50" s="23">
        <f t="shared" si="3"/>
        <v>169</v>
      </c>
      <c r="H50" s="8">
        <f>4*16</f>
        <v>64</v>
      </c>
      <c r="I50" s="8">
        <f>4*16</f>
        <v>64</v>
      </c>
      <c r="J50" s="23">
        <f t="shared" si="4"/>
        <v>128</v>
      </c>
      <c r="K50" s="8">
        <f t="shared" si="5"/>
        <v>297</v>
      </c>
      <c r="L50" s="1"/>
      <c r="M50" s="5" t="s">
        <v>84</v>
      </c>
      <c r="N50" s="16"/>
      <c r="O50" s="17">
        <v>0.54166666666666663</v>
      </c>
      <c r="P50" s="17">
        <v>0.60416666666666663</v>
      </c>
      <c r="Q50" s="17">
        <v>0.41666666666666669</v>
      </c>
      <c r="R50" s="20">
        <v>0.47916666666666669</v>
      </c>
    </row>
    <row r="51" spans="1:18" ht="21.75" customHeight="1" x14ac:dyDescent="0.25">
      <c r="A51" s="4"/>
      <c r="B51" s="1">
        <v>52</v>
      </c>
      <c r="C51" s="1" t="s">
        <v>85</v>
      </c>
      <c r="D51" s="1" t="s">
        <v>90</v>
      </c>
      <c r="E51" s="8">
        <v>88</v>
      </c>
      <c r="F51" s="8">
        <v>97</v>
      </c>
      <c r="G51" s="23">
        <f t="shared" si="3"/>
        <v>185</v>
      </c>
      <c r="H51" s="8">
        <f>4*19</f>
        <v>76</v>
      </c>
      <c r="I51" s="8">
        <f>4*22</f>
        <v>88</v>
      </c>
      <c r="J51" s="23">
        <f t="shared" si="4"/>
        <v>164</v>
      </c>
      <c r="K51" s="8">
        <f t="shared" si="5"/>
        <v>349</v>
      </c>
      <c r="L51" s="1"/>
      <c r="M51" s="5" t="s">
        <v>84</v>
      </c>
      <c r="N51" s="1"/>
      <c r="O51" s="1"/>
      <c r="P51" s="1"/>
      <c r="Q51" s="1"/>
      <c r="R51" s="10"/>
    </row>
    <row r="52" spans="1:18" ht="21.75" customHeight="1" x14ac:dyDescent="0.25">
      <c r="A52" s="4"/>
      <c r="B52" s="1">
        <v>53</v>
      </c>
      <c r="C52" s="1" t="s">
        <v>97</v>
      </c>
      <c r="D52" s="1" t="s">
        <v>98</v>
      </c>
      <c r="E52" s="8">
        <v>67</v>
      </c>
      <c r="F52" s="8">
        <v>92</v>
      </c>
      <c r="G52" s="23">
        <f t="shared" si="3"/>
        <v>159</v>
      </c>
      <c r="H52" s="8">
        <f>4*22</f>
        <v>88</v>
      </c>
      <c r="I52" s="8">
        <f>4*23</f>
        <v>92</v>
      </c>
      <c r="J52" s="23">
        <f t="shared" si="4"/>
        <v>180</v>
      </c>
      <c r="K52" s="8">
        <f t="shared" si="5"/>
        <v>339</v>
      </c>
      <c r="L52" s="1"/>
      <c r="M52" s="5" t="s">
        <v>64</v>
      </c>
      <c r="N52" s="1"/>
      <c r="O52" s="1"/>
      <c r="P52" s="1"/>
      <c r="Q52" s="1"/>
      <c r="R52" s="10"/>
    </row>
    <row r="53" spans="1:18" ht="21.75" customHeight="1" x14ac:dyDescent="0.25">
      <c r="A53" s="4"/>
      <c r="B53" s="1">
        <v>54</v>
      </c>
      <c r="C53" s="1" t="s">
        <v>99</v>
      </c>
      <c r="D53" s="1" t="s">
        <v>98</v>
      </c>
      <c r="E53" s="8">
        <v>66</v>
      </c>
      <c r="F53" s="8">
        <v>34</v>
      </c>
      <c r="G53" s="23">
        <f t="shared" si="3"/>
        <v>100</v>
      </c>
      <c r="H53" s="8">
        <f>4*19</f>
        <v>76</v>
      </c>
      <c r="I53" s="8">
        <f>4*15</f>
        <v>60</v>
      </c>
      <c r="J53" s="23">
        <f t="shared" si="4"/>
        <v>136</v>
      </c>
      <c r="K53" s="8">
        <f t="shared" si="5"/>
        <v>236</v>
      </c>
      <c r="L53" s="1"/>
      <c r="M53" s="5" t="s">
        <v>20</v>
      </c>
      <c r="N53" s="1"/>
      <c r="O53" s="1"/>
      <c r="P53" s="1"/>
      <c r="Q53" s="1"/>
      <c r="R53" s="10"/>
    </row>
    <row r="54" spans="1:18" ht="21.75" customHeight="1" x14ac:dyDescent="0.25">
      <c r="A54" s="18"/>
      <c r="B54" s="1">
        <v>55</v>
      </c>
      <c r="C54" s="1" t="s">
        <v>105</v>
      </c>
      <c r="D54" s="1" t="s">
        <v>35</v>
      </c>
      <c r="E54" s="8">
        <v>90</v>
      </c>
      <c r="F54" s="8">
        <v>99</v>
      </c>
      <c r="G54" s="23">
        <f t="shared" si="3"/>
        <v>189</v>
      </c>
      <c r="H54" s="8">
        <f>4*23</f>
        <v>92</v>
      </c>
      <c r="I54" s="8">
        <f>4*21</f>
        <v>84</v>
      </c>
      <c r="J54" s="23">
        <f t="shared" si="4"/>
        <v>176</v>
      </c>
      <c r="K54" s="8">
        <f t="shared" si="5"/>
        <v>365</v>
      </c>
      <c r="L54" s="1"/>
      <c r="M54" s="5" t="s">
        <v>84</v>
      </c>
      <c r="N54" s="18"/>
      <c r="O54" s="18"/>
      <c r="P54" s="18"/>
      <c r="Q54" s="18"/>
      <c r="R54" s="22"/>
    </row>
    <row r="55" spans="1:18" ht="21.75" customHeight="1" x14ac:dyDescent="0.25">
      <c r="A55" s="4" t="s">
        <v>101</v>
      </c>
      <c r="B55" s="1">
        <v>56</v>
      </c>
      <c r="C55" s="1" t="s">
        <v>102</v>
      </c>
      <c r="D55" s="1" t="s">
        <v>103</v>
      </c>
      <c r="E55" s="8">
        <v>77</v>
      </c>
      <c r="F55" s="8">
        <v>75</v>
      </c>
      <c r="G55" s="23">
        <f t="shared" si="3"/>
        <v>152</v>
      </c>
      <c r="H55" s="8">
        <f>4*18</f>
        <v>72</v>
      </c>
      <c r="I55" s="8">
        <f>4*20</f>
        <v>80</v>
      </c>
      <c r="J55" s="23">
        <f t="shared" si="4"/>
        <v>152</v>
      </c>
      <c r="K55" s="8">
        <f t="shared" si="5"/>
        <v>304</v>
      </c>
      <c r="L55" s="1"/>
      <c r="M55" s="5" t="s">
        <v>66</v>
      </c>
      <c r="N55" s="16"/>
      <c r="O55" s="17">
        <v>0.47916666666666669</v>
      </c>
      <c r="P55" s="17">
        <v>0.54166666666666663</v>
      </c>
      <c r="Q55" s="17">
        <v>0.60416666666666663</v>
      </c>
      <c r="R55" s="20">
        <v>0.41666666666666669</v>
      </c>
    </row>
    <row r="56" spans="1:18" ht="21.75" customHeight="1" x14ac:dyDescent="0.25">
      <c r="A56" s="4"/>
      <c r="B56" s="1">
        <v>57</v>
      </c>
      <c r="C56" s="1" t="s">
        <v>86</v>
      </c>
      <c r="D56" s="1" t="s">
        <v>87</v>
      </c>
      <c r="E56" s="8">
        <v>74</v>
      </c>
      <c r="F56" s="8">
        <v>87</v>
      </c>
      <c r="G56" s="23">
        <f t="shared" si="3"/>
        <v>161</v>
      </c>
      <c r="H56" s="8">
        <f>4*13</f>
        <v>52</v>
      </c>
      <c r="I56" s="8">
        <f>4*15</f>
        <v>60</v>
      </c>
      <c r="J56" s="23">
        <f t="shared" si="4"/>
        <v>112</v>
      </c>
      <c r="K56" s="8">
        <f t="shared" si="5"/>
        <v>273</v>
      </c>
      <c r="L56" s="1"/>
      <c r="M56" s="5" t="s">
        <v>84</v>
      </c>
      <c r="N56" s="1"/>
      <c r="O56" s="1"/>
      <c r="P56" s="1"/>
      <c r="Q56" s="1"/>
      <c r="R56" s="10"/>
    </row>
    <row r="57" spans="1:18" ht="21.75" customHeight="1" x14ac:dyDescent="0.25">
      <c r="A57" s="4"/>
      <c r="B57" s="1">
        <v>58</v>
      </c>
      <c r="C57" s="1" t="s">
        <v>96</v>
      </c>
      <c r="D57" s="1" t="s">
        <v>70</v>
      </c>
      <c r="E57" s="8">
        <v>42</v>
      </c>
      <c r="F57" s="8">
        <v>55</v>
      </c>
      <c r="G57" s="23">
        <f t="shared" si="3"/>
        <v>97</v>
      </c>
      <c r="H57" s="8">
        <v>52</v>
      </c>
      <c r="I57" s="8">
        <f>4*15</f>
        <v>60</v>
      </c>
      <c r="J57" s="23">
        <f t="shared" si="4"/>
        <v>112</v>
      </c>
      <c r="K57" s="8">
        <f t="shared" si="5"/>
        <v>209</v>
      </c>
      <c r="L57" s="1"/>
      <c r="M57" s="5" t="s">
        <v>20</v>
      </c>
      <c r="N57" s="1"/>
      <c r="O57" s="1"/>
      <c r="P57" s="1"/>
      <c r="Q57" s="1"/>
      <c r="R57" s="10"/>
    </row>
    <row r="58" spans="1:18" ht="21.75" customHeight="1" x14ac:dyDescent="0.25">
      <c r="A58" s="4"/>
      <c r="B58" s="1">
        <v>59</v>
      </c>
      <c r="C58" s="1" t="s">
        <v>106</v>
      </c>
      <c r="D58" s="1" t="s">
        <v>35</v>
      </c>
      <c r="E58" s="8">
        <v>59</v>
      </c>
      <c r="F58" s="8">
        <v>87</v>
      </c>
      <c r="G58" s="23">
        <f t="shared" si="3"/>
        <v>146</v>
      </c>
      <c r="H58" s="8">
        <v>88</v>
      </c>
      <c r="I58" s="8">
        <f>4*23</f>
        <v>92</v>
      </c>
      <c r="J58" s="23">
        <f t="shared" si="4"/>
        <v>180</v>
      </c>
      <c r="K58" s="8">
        <f t="shared" si="5"/>
        <v>326</v>
      </c>
      <c r="L58" s="1"/>
      <c r="M58" s="5" t="s">
        <v>84</v>
      </c>
      <c r="N58" s="1"/>
      <c r="O58" s="1"/>
      <c r="P58" s="1"/>
      <c r="Q58" s="1"/>
      <c r="R58" s="10"/>
    </row>
    <row r="59" spans="1:18" ht="21.75" customHeight="1" thickBot="1" x14ac:dyDescent="0.3">
      <c r="A59" s="11"/>
      <c r="B59" s="1">
        <v>60</v>
      </c>
      <c r="C59" s="1" t="s">
        <v>111</v>
      </c>
      <c r="D59" s="1" t="s">
        <v>17</v>
      </c>
      <c r="E59" s="8">
        <v>78</v>
      </c>
      <c r="F59" s="8">
        <v>80</v>
      </c>
      <c r="G59" s="23">
        <f t="shared" si="3"/>
        <v>158</v>
      </c>
      <c r="H59" s="8">
        <f>4*14</f>
        <v>56</v>
      </c>
      <c r="I59" s="8">
        <f>4*16</f>
        <v>64</v>
      </c>
      <c r="J59" s="23">
        <f t="shared" si="4"/>
        <v>120</v>
      </c>
      <c r="K59" s="8">
        <f t="shared" si="5"/>
        <v>278</v>
      </c>
      <c r="L59" s="1"/>
      <c r="M59" s="5" t="s">
        <v>64</v>
      </c>
      <c r="N59" s="2"/>
      <c r="O59" s="2"/>
      <c r="P59" s="2"/>
      <c r="Q59" s="2"/>
      <c r="R59" s="12"/>
    </row>
    <row r="60" spans="1:18" ht="21.75" customHeight="1" x14ac:dyDescent="0.25">
      <c r="M60" s="3"/>
    </row>
    <row r="61" spans="1:18" ht="21.75" customHeight="1" x14ac:dyDescent="0.25">
      <c r="M61" s="3"/>
    </row>
    <row r="62" spans="1:18" ht="21.75" customHeight="1" x14ac:dyDescent="0.25">
      <c r="M62" s="3"/>
    </row>
    <row r="63" spans="1:18" ht="21.75" customHeight="1" x14ac:dyDescent="0.25">
      <c r="M63" s="3"/>
    </row>
    <row r="64" spans="1:18" ht="21.75" customHeight="1" x14ac:dyDescent="0.25">
      <c r="M64" s="3"/>
    </row>
    <row r="65" spans="13:13" ht="21.75" customHeight="1" x14ac:dyDescent="0.25">
      <c r="M65" s="3"/>
    </row>
    <row r="66" spans="13:13" ht="21.75" customHeight="1" x14ac:dyDescent="0.25">
      <c r="M66" s="3"/>
    </row>
    <row r="67" spans="13:13" ht="21.75" customHeight="1" x14ac:dyDescent="0.25">
      <c r="M67" s="3"/>
    </row>
    <row r="68" spans="13:13" ht="21.75" customHeight="1" x14ac:dyDescent="0.25">
      <c r="M68" s="3"/>
    </row>
    <row r="69" spans="13:13" ht="21.75" customHeight="1" x14ac:dyDescent="0.25">
      <c r="M69" s="3"/>
    </row>
    <row r="70" spans="13:13" ht="21.75" customHeight="1" x14ac:dyDescent="0.25">
      <c r="M70" s="3"/>
    </row>
    <row r="71" spans="13:13" ht="21.75" customHeight="1" x14ac:dyDescent="0.25">
      <c r="M71" s="3"/>
    </row>
    <row r="72" spans="13:13" ht="21.75" customHeight="1" x14ac:dyDescent="0.25">
      <c r="M72" s="3"/>
    </row>
    <row r="73" spans="13:13" ht="21.75" customHeight="1" x14ac:dyDescent="0.25">
      <c r="M73" s="3"/>
    </row>
    <row r="74" spans="13:13" ht="21.75" customHeight="1" x14ac:dyDescent="0.25">
      <c r="M74" s="3"/>
    </row>
    <row r="75" spans="13:13" ht="21.75" customHeight="1" x14ac:dyDescent="0.25">
      <c r="M75" s="3"/>
    </row>
    <row r="76" spans="13:13" ht="21.75" customHeight="1" x14ac:dyDescent="0.25">
      <c r="M76" s="3"/>
    </row>
    <row r="77" spans="13:13" ht="21.75" customHeight="1" x14ac:dyDescent="0.25">
      <c r="M77" s="3"/>
    </row>
  </sheetData>
  <autoFilter ref="A1:M59">
    <sortState ref="A2:M59">
      <sortCondition ref="B1:B59"/>
    </sortState>
  </autoFilter>
  <printOptions verticalCentered="1"/>
  <pageMargins left="0" right="0" top="0.74803149606299213" bottom="0.74803149606299213" header="0.31496062992125984" footer="0.31496062992125984"/>
  <pageSetup paperSize="9" scale="3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Resultatlista</vt:lpstr>
      <vt:lpstr>Resultatlista!Utskriftsområde</vt:lpstr>
    </vt:vector>
  </TitlesOfParts>
  <Company>Volvo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Olsson Fredrik (2)</dc:creator>
  <cp:lastModifiedBy>Olsson Fredrik (2)</cp:lastModifiedBy>
  <cp:lastPrinted>2015-07-16T14:40:24Z</cp:lastPrinted>
  <dcterms:created xsi:type="dcterms:W3CDTF">2015-05-19T11:17:56Z</dcterms:created>
  <dcterms:modified xsi:type="dcterms:W3CDTF">2015-07-16T18:46:25Z</dcterms:modified>
</cp:coreProperties>
</file>